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proledger international\.claude\worktrees\redesign-sales-and-app\website\public\downloads\"/>
    </mc:Choice>
  </mc:AlternateContent>
  <xr:revisionPtr revIDLastSave="0" documentId="13_ncr:1_{358668E5-9B29-4C72-ABE8-B5E0821DA66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gress bill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8" i="1" l="1"/>
  <c r="C27" i="1"/>
  <c r="K23" i="1"/>
  <c r="C23" i="1"/>
  <c r="K22" i="1"/>
  <c r="C22" i="1"/>
  <c r="K21" i="1"/>
  <c r="C21" i="1"/>
  <c r="K20" i="1"/>
  <c r="C20" i="1"/>
  <c r="K19" i="1"/>
  <c r="C19" i="1"/>
  <c r="K18" i="1"/>
  <c r="C18" i="1"/>
  <c r="K17" i="1"/>
  <c r="C17" i="1"/>
  <c r="K16" i="1"/>
  <c r="C16" i="1"/>
  <c r="K15" i="1"/>
  <c r="C15" i="1"/>
  <c r="K14" i="1"/>
  <c r="C14" i="1"/>
  <c r="B11" i="1"/>
  <c r="J17" i="1" l="1"/>
  <c r="H17" i="1"/>
  <c r="I17" i="1"/>
  <c r="J14" i="1"/>
  <c r="I14" i="1"/>
  <c r="C29" i="1"/>
  <c r="C28" i="1"/>
  <c r="E23" i="1"/>
  <c r="D23" i="1"/>
  <c r="J23" i="1"/>
  <c r="I23" i="1"/>
  <c r="H23" i="1"/>
  <c r="G23" i="1"/>
  <c r="F23" i="1"/>
  <c r="E22" i="1"/>
  <c r="D22" i="1"/>
  <c r="F22" i="1"/>
  <c r="G22" i="1"/>
  <c r="I22" i="1"/>
  <c r="H22" i="1"/>
  <c r="J22" i="1"/>
  <c r="F21" i="1"/>
  <c r="E21" i="1"/>
  <c r="D21" i="1"/>
  <c r="I21" i="1"/>
  <c r="J21" i="1"/>
  <c r="G21" i="1"/>
  <c r="H21" i="1"/>
  <c r="F20" i="1"/>
  <c r="E20" i="1"/>
  <c r="D20" i="1"/>
  <c r="G20" i="1"/>
  <c r="J20" i="1"/>
  <c r="I20" i="1"/>
  <c r="H20" i="1"/>
  <c r="F19" i="1"/>
  <c r="E19" i="1"/>
  <c r="D19" i="1"/>
  <c r="H19" i="1"/>
  <c r="G19" i="1"/>
  <c r="J19" i="1"/>
  <c r="I19" i="1"/>
  <c r="G18" i="1"/>
  <c r="F18" i="1"/>
  <c r="E18" i="1"/>
  <c r="D18" i="1"/>
  <c r="H18" i="1"/>
  <c r="J18" i="1"/>
  <c r="I18" i="1"/>
  <c r="G17" i="1"/>
  <c r="F17" i="1"/>
  <c r="D17" i="1"/>
  <c r="E17" i="1"/>
  <c r="I16" i="1"/>
  <c r="J16" i="1"/>
  <c r="E16" i="1"/>
  <c r="D16" i="1"/>
  <c r="I15" i="1"/>
  <c r="C24" i="1"/>
  <c r="J15" i="1"/>
  <c r="E15" i="1"/>
  <c r="D15" i="1"/>
  <c r="F15" i="1" s="1"/>
  <c r="E14" i="1"/>
  <c r="D14" i="1"/>
  <c r="F14" i="1" s="1"/>
  <c r="C11" i="1"/>
  <c r="D11" i="1" s="1"/>
  <c r="F16" i="1" l="1"/>
  <c r="F24" i="1" s="1"/>
  <c r="D24" i="1"/>
  <c r="E24" i="1"/>
  <c r="G16" i="1"/>
  <c r="H16" i="1"/>
  <c r="G15" i="1"/>
  <c r="H15" i="1" s="1"/>
  <c r="G14" i="1"/>
  <c r="G24" i="1" l="1"/>
  <c r="C31" i="1" s="1"/>
  <c r="H14" i="1"/>
  <c r="H24" i="1" s="1"/>
</calcChain>
</file>

<file path=xl/sharedStrings.xml><?xml version="1.0" encoding="utf-8"?>
<sst xmlns="http://schemas.openxmlformats.org/spreadsheetml/2006/main" count="34" uniqueCount="33">
  <si>
    <t>Progress bill template: advance, retention and UAE VAT 5%</t>
  </si>
  <si>
    <t>Fill the white boxes. Everything else works itself out. One method for every bill, never mixed.</t>
  </si>
  <si>
    <t>Contract value (before VAT, AED)</t>
  </si>
  <si>
    <t>Advance (% of contract)</t>
  </si>
  <si>
    <t>Retention (% of each bill)</t>
  </si>
  <si>
    <t>Deductions (Before VAT / After VAT)</t>
  </si>
  <si>
    <t>Before VAT</t>
  </si>
  <si>
    <t>Choose from the list</t>
  </si>
  <si>
    <t>VAT rate (%)</t>
  </si>
  <si>
    <t>The advance tax invoice</t>
  </si>
  <si>
    <t>Advance (before VAT)</t>
  </si>
  <si>
    <t>VAT</t>
  </si>
  <si>
    <t>Total</t>
  </si>
  <si>
    <t>Raised when the advance is received (a tax point)</t>
  </si>
  <si>
    <t>Bill</t>
  </si>
  <si>
    <t>Work done to date (%)</t>
  </si>
  <si>
    <t>Work this bill</t>
  </si>
  <si>
    <t>Advance taken back</t>
  </si>
  <si>
    <t>Retention held</t>
  </si>
  <si>
    <t>Taxable amount</t>
  </si>
  <si>
    <t>VAT on this bill</t>
  </si>
  <si>
    <t>Payable</t>
  </si>
  <si>
    <t>Billed to date (%)</t>
  </si>
  <si>
    <t>Retention held to date</t>
  </si>
  <si>
    <t>Check</t>
  </si>
  <si>
    <t>Retention release (when you release it)</t>
  </si>
  <si>
    <t>Retention to release</t>
  </si>
  <si>
    <t>VAT on the release</t>
  </si>
  <si>
    <t>Total received on release</t>
  </si>
  <si>
    <t>VAT declared on the whole contract</t>
  </si>
  <si>
    <t>Should be 5% of the contract once it is fully billed</t>
  </si>
  <si>
    <t>Doing this every month? Mizarah does every progress bill for you: the advance, the retention and VAT declared once, on tax invoices in Arabic and English. 14 days free, no card: mizarah.com</t>
  </si>
  <si>
    <t>Practical guidance, not tax advice. Percentage deductions only; penalties, discounts and variations are handled in the app.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</si>
</sst>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&quot;%&quot;"/>
    <numFmt numFmtId="165" formatCode="#,##0.00;[Red]\-#,##0.00"/>
  </numFmts>
  <fonts count="9" x14ac:knownFonts="1">
    <font>
      <sz val="11"/>
      <color theme="1"/>
      <name val="Calibri"/>
      <family val="2"/>
      <scheme val="minor"/>
    </font>
    <font>
      <b/>
      <sz val="16"/>
      <color rgb="FF0B3A40"/>
      <name val="Calibri"/>
    </font>
    <font>
      <i/>
      <sz val="11"/>
      <color rgb="FF3F5A63"/>
      <name val="Calibri"/>
    </font>
    <font>
      <b/>
      <sz val="11"/>
      <color rgb="FF0B3A40"/>
      <name val="Calibri"/>
    </font>
    <font>
      <b/>
      <sz val="11"/>
      <color rgb="FF0F6E68"/>
      <name val="Calibri"/>
    </font>
    <font>
      <b/>
      <sz val="11"/>
      <color rgb="FF3F5A63"/>
      <name val="Calibri"/>
    </font>
    <font>
      <b/>
      <sz val="11"/>
      <color rgb="FFFFFFFF"/>
      <name val="Calibri"/>
    </font>
    <font>
      <b/>
      <sz val="11"/>
      <name val="Calibri"/>
    </font>
    <font>
      <i/>
      <sz val="9"/>
      <color rgb="FF3F5A6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0B3A40"/>
      </patternFill>
    </fill>
  </fills>
  <borders count="3">
    <border>
      <left/>
      <right/>
      <top/>
      <bottom/>
      <diagonal/>
    </border>
    <border>
      <left style="thin">
        <color rgb="FFCFE3DC"/>
      </left>
      <right style="thin">
        <color rgb="FFCFE3DC"/>
      </right>
      <top style="thin">
        <color rgb="FFCFE3DC"/>
      </top>
      <bottom style="thin">
        <color rgb="FFCFE3DC"/>
      </bottom>
      <diagonal/>
    </border>
    <border>
      <left/>
      <right/>
      <top style="medium">
        <color rgb="FF0B3A4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" fontId="0" fillId="2" borderId="1" xfId="0" applyNumberFormat="1" applyFill="1" applyBorder="1"/>
    <xf numFmtId="164" fontId="0" fillId="2" borderId="1" xfId="0" applyNumberFormat="1" applyFill="1" applyBorder="1"/>
    <xf numFmtId="0" fontId="0" fillId="2" borderId="1" xfId="0" applyFill="1" applyBorder="1"/>
    <xf numFmtId="0" fontId="4" fillId="0" borderId="0" xfId="0" applyFont="1"/>
    <xf numFmtId="0" fontId="5" fillId="0" borderId="0" xfId="0" applyFont="1"/>
    <xf numFmtId="165" fontId="0" fillId="0" borderId="0" xfId="0" applyNumberFormat="1"/>
    <xf numFmtId="0" fontId="6" fillId="3" borderId="0" xfId="0" applyFont="1" applyFill="1" applyAlignment="1">
      <alignment vertical="center" wrapText="1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7" fillId="0" borderId="0" xfId="0" applyFont="1"/>
    <xf numFmtId="165" fontId="7" fillId="0" borderId="2" xfId="0" applyNumberFormat="1" applyFont="1" applyBorder="1"/>
    <xf numFmtId="0" fontId="8" fillId="0" borderId="0" xfId="0" applyFont="1"/>
  </cellXfs>
  <cellStyles count="1">
    <cellStyle name="Normal" xfId="0" builtinId="0"/>
  </cellStyles>
  <dxfs count="1">
    <dxf>
      <fill>
        <patternFill patternType="solid">
          <fgColor rgb="FFFDE9DF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showGridLines="0" tabSelected="1" workbookViewId="0">
      <pane ySplit="13" topLeftCell="A14" activePane="bottomLeft" state="frozen"/>
      <selection pane="bottomLeft" activeCell="B4" sqref="B4"/>
    </sheetView>
  </sheetViews>
  <sheetFormatPr defaultRowHeight="15" x14ac:dyDescent="0.25"/>
  <cols>
    <col min="1" max="1" width="34" customWidth="1"/>
    <col min="2" max="2" width="14" customWidth="1"/>
    <col min="3" max="4" width="16" customWidth="1"/>
    <col min="5" max="5" width="15" customWidth="1"/>
    <col min="6" max="6" width="16" customWidth="1"/>
    <col min="7" max="7" width="15" customWidth="1"/>
    <col min="8" max="8" width="16" customWidth="1"/>
    <col min="9" max="9" width="12" customWidth="1"/>
    <col min="10" max="10" width="16" customWidth="1"/>
    <col min="11" max="11" width="30" customWidth="1"/>
  </cols>
  <sheetData>
    <row r="1" spans="1:11" ht="21" x14ac:dyDescent="0.35">
      <c r="A1" s="1" t="s">
        <v>0</v>
      </c>
    </row>
    <row r="2" spans="1:11" x14ac:dyDescent="0.25">
      <c r="A2" s="2" t="s">
        <v>1</v>
      </c>
    </row>
    <row r="4" spans="1:11" x14ac:dyDescent="0.25">
      <c r="A4" s="3" t="s">
        <v>2</v>
      </c>
      <c r="C4" s="4">
        <v>1000000</v>
      </c>
    </row>
    <row r="5" spans="1:11" x14ac:dyDescent="0.25">
      <c r="A5" s="3" t="s">
        <v>3</v>
      </c>
      <c r="C5" s="5">
        <v>30</v>
      </c>
    </row>
    <row r="6" spans="1:11" x14ac:dyDescent="0.25">
      <c r="A6" s="3" t="s">
        <v>4</v>
      </c>
      <c r="C6" s="5">
        <v>10</v>
      </c>
    </row>
    <row r="7" spans="1:11" x14ac:dyDescent="0.25">
      <c r="A7" s="3" t="s">
        <v>5</v>
      </c>
      <c r="C7" s="6" t="s">
        <v>6</v>
      </c>
      <c r="D7" s="2" t="s">
        <v>7</v>
      </c>
    </row>
    <row r="8" spans="1:11" x14ac:dyDescent="0.25">
      <c r="A8" s="3" t="s">
        <v>8</v>
      </c>
      <c r="C8" s="5">
        <v>5</v>
      </c>
    </row>
    <row r="10" spans="1:11" x14ac:dyDescent="0.25">
      <c r="A10" s="7" t="s">
        <v>9</v>
      </c>
      <c r="B10" s="8" t="s">
        <v>10</v>
      </c>
      <c r="C10" s="8" t="s">
        <v>11</v>
      </c>
      <c r="D10" s="8" t="s">
        <v>12</v>
      </c>
    </row>
    <row r="11" spans="1:11" x14ac:dyDescent="0.25">
      <c r="A11" t="s">
        <v>13</v>
      </c>
      <c r="B11" s="9">
        <f>ROUND($C$4*$C$5/100,2)</f>
        <v>300000</v>
      </c>
      <c r="C11" s="9">
        <f>ROUND(B11*$C$8/100,2)</f>
        <v>15000</v>
      </c>
      <c r="D11" s="9">
        <f>B11+C11</f>
        <v>315000</v>
      </c>
    </row>
    <row r="13" spans="1:11" ht="33.950000000000003" customHeight="1" x14ac:dyDescent="0.25">
      <c r="A13" s="10" t="s">
        <v>14</v>
      </c>
      <c r="B13" s="10" t="s">
        <v>15</v>
      </c>
      <c r="C13" s="10" t="s">
        <v>16</v>
      </c>
      <c r="D13" s="10" t="s">
        <v>17</v>
      </c>
      <c r="E13" s="10" t="s">
        <v>18</v>
      </c>
      <c r="F13" s="10" t="s">
        <v>19</v>
      </c>
      <c r="G13" s="10" t="s">
        <v>20</v>
      </c>
      <c r="H13" s="10" t="s">
        <v>21</v>
      </c>
      <c r="I13" s="10" t="s">
        <v>22</v>
      </c>
      <c r="J13" s="10" t="s">
        <v>23</v>
      </c>
      <c r="K13" s="10" t="s">
        <v>24</v>
      </c>
    </row>
    <row r="14" spans="1:11" x14ac:dyDescent="0.25">
      <c r="A14" s="11">
        <v>1</v>
      </c>
      <c r="B14" s="12">
        <v>30</v>
      </c>
      <c r="C14" s="13">
        <f>IF(AND(B14&lt;&gt;"",B14&lt;=100,B14&gt;0),ROUND($C$4*(B14-0)/100,2),"")</f>
        <v>300000</v>
      </c>
      <c r="D14" s="13">
        <f t="shared" ref="D14:D23" si="0">IF(C14="","",ROUND(C14*$C$5/100,2))</f>
        <v>90000</v>
      </c>
      <c r="E14" s="13">
        <f t="shared" ref="E14:E23" si="1">IF(C14="","",ROUND(C14*$C$6/100,2))</f>
        <v>30000</v>
      </c>
      <c r="F14" s="13">
        <f t="shared" ref="F14:F23" si="2">IF(C14="","",IF($C$7="After VAT",C14,C14-D14-E14))</f>
        <v>180000</v>
      </c>
      <c r="G14" s="13">
        <f t="shared" ref="G14:G23" si="3">IF(C14="","",IF($C$7="After VAT",ROUND(C14*$C$8/100,2)-ROUND(D14*$C$8/100,2),ROUND(F14*$C$8/100,2)))</f>
        <v>9000</v>
      </c>
      <c r="H14" s="13">
        <f t="shared" ref="H14:H23" si="4">IF(C14="","",IF($C$7="After VAT",C14+ROUND(C14*$C$8/100,2)-(D14+ROUND(D14*$C$8/100,2))-ROUND(E14*(1+$C$8/100),2),F14+G14))</f>
        <v>189000</v>
      </c>
      <c r="I14" s="12">
        <f t="shared" ref="I14:I23" si="5">IF(C14="","",B14)</f>
        <v>30</v>
      </c>
      <c r="J14" s="13">
        <f t="shared" ref="J14:J23" si="6">IF(C14="","",ROUND($C$4*B14/100*$C$6/100,2))</f>
        <v>30000</v>
      </c>
      <c r="K14" s="11" t="str">
        <f>IF(B14="","",IF(B14&gt;100,"Refused: over 100% of the contract",IF(B14&lt;=0,"Must be more than the last bill","OK")))</f>
        <v>OK</v>
      </c>
    </row>
    <row r="15" spans="1:11" x14ac:dyDescent="0.25">
      <c r="A15" s="11">
        <v>2</v>
      </c>
      <c r="B15" s="12">
        <v>70</v>
      </c>
      <c r="C15" s="13">
        <f t="shared" ref="C15:C23" si="7">IF(AND(B15&lt;&gt;"",B15&lt;=100,B15&gt;B14),ROUND($C$4*(B15-B14)/100,2),"")</f>
        <v>400000</v>
      </c>
      <c r="D15" s="13">
        <f t="shared" si="0"/>
        <v>120000</v>
      </c>
      <c r="E15" s="13">
        <f t="shared" si="1"/>
        <v>40000</v>
      </c>
      <c r="F15" s="13">
        <f t="shared" si="2"/>
        <v>240000</v>
      </c>
      <c r="G15" s="13">
        <f t="shared" si="3"/>
        <v>12000</v>
      </c>
      <c r="H15" s="13">
        <f t="shared" si="4"/>
        <v>252000</v>
      </c>
      <c r="I15" s="12">
        <f t="shared" si="5"/>
        <v>70</v>
      </c>
      <c r="J15" s="13">
        <f t="shared" si="6"/>
        <v>70000</v>
      </c>
      <c r="K15" s="11" t="str">
        <f t="shared" ref="K15:K23" si="8">IF(B15="","",IF(B15&gt;100,"Refused: over 100% of the contract",IF(B15&lt;=B14,"Must be more than the last bill","OK")))</f>
        <v>OK</v>
      </c>
    </row>
    <row r="16" spans="1:11" x14ac:dyDescent="0.25">
      <c r="A16" s="11">
        <v>3</v>
      </c>
      <c r="B16" s="12">
        <v>100</v>
      </c>
      <c r="C16" s="13">
        <f t="shared" si="7"/>
        <v>300000</v>
      </c>
      <c r="D16" s="13">
        <f t="shared" si="0"/>
        <v>90000</v>
      </c>
      <c r="E16" s="13">
        <f t="shared" si="1"/>
        <v>30000</v>
      </c>
      <c r="F16" s="13">
        <f t="shared" si="2"/>
        <v>180000</v>
      </c>
      <c r="G16" s="13">
        <f t="shared" si="3"/>
        <v>9000</v>
      </c>
      <c r="H16" s="13">
        <f t="shared" si="4"/>
        <v>189000</v>
      </c>
      <c r="I16" s="12">
        <f t="shared" si="5"/>
        <v>100</v>
      </c>
      <c r="J16" s="13">
        <f t="shared" si="6"/>
        <v>100000</v>
      </c>
      <c r="K16" s="11" t="str">
        <f t="shared" si="8"/>
        <v>OK</v>
      </c>
    </row>
    <row r="17" spans="1:11" x14ac:dyDescent="0.25">
      <c r="A17" s="11">
        <v>4</v>
      </c>
      <c r="B17" s="12"/>
      <c r="C17" s="13" t="str">
        <f t="shared" si="7"/>
        <v/>
      </c>
      <c r="D17" s="13" t="str">
        <f t="shared" si="0"/>
        <v/>
      </c>
      <c r="E17" s="13" t="str">
        <f t="shared" si="1"/>
        <v/>
      </c>
      <c r="F17" s="13" t="str">
        <f t="shared" si="2"/>
        <v/>
      </c>
      <c r="G17" s="13" t="str">
        <f t="shared" si="3"/>
        <v/>
      </c>
      <c r="H17" s="13" t="str">
        <f t="shared" si="4"/>
        <v/>
      </c>
      <c r="I17" s="12" t="str">
        <f t="shared" si="5"/>
        <v/>
      </c>
      <c r="J17" s="13" t="str">
        <f t="shared" si="6"/>
        <v/>
      </c>
      <c r="K17" s="11" t="str">
        <f t="shared" si="8"/>
        <v/>
      </c>
    </row>
    <row r="18" spans="1:11" x14ac:dyDescent="0.25">
      <c r="A18" s="11">
        <v>5</v>
      </c>
      <c r="B18" s="12"/>
      <c r="C18" s="13" t="str">
        <f t="shared" si="7"/>
        <v/>
      </c>
      <c r="D18" s="13" t="str">
        <f t="shared" si="0"/>
        <v/>
      </c>
      <c r="E18" s="13" t="str">
        <f t="shared" si="1"/>
        <v/>
      </c>
      <c r="F18" s="13" t="str">
        <f t="shared" si="2"/>
        <v/>
      </c>
      <c r="G18" s="13" t="str">
        <f t="shared" si="3"/>
        <v/>
      </c>
      <c r="H18" s="13" t="str">
        <f t="shared" si="4"/>
        <v/>
      </c>
      <c r="I18" s="12" t="str">
        <f t="shared" si="5"/>
        <v/>
      </c>
      <c r="J18" s="13" t="str">
        <f t="shared" si="6"/>
        <v/>
      </c>
      <c r="K18" s="11" t="str">
        <f t="shared" si="8"/>
        <v/>
      </c>
    </row>
    <row r="19" spans="1:11" x14ac:dyDescent="0.25">
      <c r="A19" s="11">
        <v>6</v>
      </c>
      <c r="B19" s="12"/>
      <c r="C19" s="13" t="str">
        <f t="shared" si="7"/>
        <v/>
      </c>
      <c r="D19" s="13" t="str">
        <f t="shared" si="0"/>
        <v/>
      </c>
      <c r="E19" s="13" t="str">
        <f t="shared" si="1"/>
        <v/>
      </c>
      <c r="F19" s="13" t="str">
        <f t="shared" si="2"/>
        <v/>
      </c>
      <c r="G19" s="13" t="str">
        <f t="shared" si="3"/>
        <v/>
      </c>
      <c r="H19" s="13" t="str">
        <f t="shared" si="4"/>
        <v/>
      </c>
      <c r="I19" s="12" t="str">
        <f t="shared" si="5"/>
        <v/>
      </c>
      <c r="J19" s="13" t="str">
        <f t="shared" si="6"/>
        <v/>
      </c>
      <c r="K19" s="11" t="str">
        <f t="shared" si="8"/>
        <v/>
      </c>
    </row>
    <row r="20" spans="1:11" x14ac:dyDescent="0.25">
      <c r="A20" s="11">
        <v>7</v>
      </c>
      <c r="B20" s="12"/>
      <c r="C20" s="13" t="str">
        <f t="shared" si="7"/>
        <v/>
      </c>
      <c r="D20" s="13" t="str">
        <f t="shared" si="0"/>
        <v/>
      </c>
      <c r="E20" s="13" t="str">
        <f t="shared" si="1"/>
        <v/>
      </c>
      <c r="F20" s="13" t="str">
        <f t="shared" si="2"/>
        <v/>
      </c>
      <c r="G20" s="13" t="str">
        <f t="shared" si="3"/>
        <v/>
      </c>
      <c r="H20" s="13" t="str">
        <f t="shared" si="4"/>
        <v/>
      </c>
      <c r="I20" s="12" t="str">
        <f t="shared" si="5"/>
        <v/>
      </c>
      <c r="J20" s="13" t="str">
        <f t="shared" si="6"/>
        <v/>
      </c>
      <c r="K20" s="11" t="str">
        <f t="shared" si="8"/>
        <v/>
      </c>
    </row>
    <row r="21" spans="1:11" x14ac:dyDescent="0.25">
      <c r="A21" s="11">
        <v>8</v>
      </c>
      <c r="B21" s="12"/>
      <c r="C21" s="13" t="str">
        <f t="shared" si="7"/>
        <v/>
      </c>
      <c r="D21" s="13" t="str">
        <f t="shared" si="0"/>
        <v/>
      </c>
      <c r="E21" s="13" t="str">
        <f t="shared" si="1"/>
        <v/>
      </c>
      <c r="F21" s="13" t="str">
        <f t="shared" si="2"/>
        <v/>
      </c>
      <c r="G21" s="13" t="str">
        <f t="shared" si="3"/>
        <v/>
      </c>
      <c r="H21" s="13" t="str">
        <f t="shared" si="4"/>
        <v/>
      </c>
      <c r="I21" s="12" t="str">
        <f t="shared" si="5"/>
        <v/>
      </c>
      <c r="J21" s="13" t="str">
        <f t="shared" si="6"/>
        <v/>
      </c>
      <c r="K21" s="11" t="str">
        <f t="shared" si="8"/>
        <v/>
      </c>
    </row>
    <row r="22" spans="1:11" x14ac:dyDescent="0.25">
      <c r="A22" s="11">
        <v>9</v>
      </c>
      <c r="B22" s="12"/>
      <c r="C22" s="13" t="str">
        <f t="shared" si="7"/>
        <v/>
      </c>
      <c r="D22" s="13" t="str">
        <f t="shared" si="0"/>
        <v/>
      </c>
      <c r="E22" s="13" t="str">
        <f t="shared" si="1"/>
        <v/>
      </c>
      <c r="F22" s="13" t="str">
        <f t="shared" si="2"/>
        <v/>
      </c>
      <c r="G22" s="13" t="str">
        <f t="shared" si="3"/>
        <v/>
      </c>
      <c r="H22" s="13" t="str">
        <f t="shared" si="4"/>
        <v/>
      </c>
      <c r="I22" s="12" t="str">
        <f t="shared" si="5"/>
        <v/>
      </c>
      <c r="J22" s="13" t="str">
        <f t="shared" si="6"/>
        <v/>
      </c>
      <c r="K22" s="11" t="str">
        <f t="shared" si="8"/>
        <v/>
      </c>
    </row>
    <row r="23" spans="1:11" x14ac:dyDescent="0.25">
      <c r="A23" s="11">
        <v>10</v>
      </c>
      <c r="B23" s="12"/>
      <c r="C23" s="13" t="str">
        <f t="shared" si="7"/>
        <v/>
      </c>
      <c r="D23" s="13" t="str">
        <f t="shared" si="0"/>
        <v/>
      </c>
      <c r="E23" s="13" t="str">
        <f t="shared" si="1"/>
        <v/>
      </c>
      <c r="F23" s="13" t="str">
        <f t="shared" si="2"/>
        <v/>
      </c>
      <c r="G23" s="13" t="str">
        <f t="shared" si="3"/>
        <v/>
      </c>
      <c r="H23" s="13" t="str">
        <f t="shared" si="4"/>
        <v/>
      </c>
      <c r="I23" s="12" t="str">
        <f t="shared" si="5"/>
        <v/>
      </c>
      <c r="J23" s="13" t="str">
        <f t="shared" si="6"/>
        <v/>
      </c>
      <c r="K23" s="11" t="str">
        <f t="shared" si="8"/>
        <v/>
      </c>
    </row>
    <row r="24" spans="1:11" x14ac:dyDescent="0.25">
      <c r="A24" s="14" t="s">
        <v>12</v>
      </c>
      <c r="C24" s="15">
        <f t="shared" ref="C24:H24" si="9">SUM(C14:C23)</f>
        <v>1000000</v>
      </c>
      <c r="D24" s="15">
        <f t="shared" si="9"/>
        <v>300000</v>
      </c>
      <c r="E24" s="15">
        <f t="shared" si="9"/>
        <v>100000</v>
      </c>
      <c r="F24" s="15">
        <f t="shared" si="9"/>
        <v>600000</v>
      </c>
      <c r="G24" s="15">
        <f t="shared" si="9"/>
        <v>30000</v>
      </c>
      <c r="H24" s="15">
        <f t="shared" si="9"/>
        <v>630000</v>
      </c>
    </row>
    <row r="26" spans="1:11" x14ac:dyDescent="0.25">
      <c r="A26" s="7" t="s">
        <v>25</v>
      </c>
    </row>
    <row r="27" spans="1:11" x14ac:dyDescent="0.25">
      <c r="A27" t="s">
        <v>26</v>
      </c>
      <c r="C27" s="9">
        <f>ROUND($C$4*$C$6/100,2)</f>
        <v>100000</v>
      </c>
    </row>
    <row r="28" spans="1:11" x14ac:dyDescent="0.25">
      <c r="A28" t="s">
        <v>27</v>
      </c>
      <c r="C28" s="9">
        <f>IF($C$7="After VAT",0,ROUND(C27*$C$8/100,2))</f>
        <v>5000</v>
      </c>
      <c r="D28" t="str">
        <f>IF($C$7="After VAT","Already on each bill, so none now","Held without VAT, so charged now")</f>
        <v>Held without VAT, so charged now</v>
      </c>
    </row>
    <row r="29" spans="1:11" x14ac:dyDescent="0.25">
      <c r="A29" t="s">
        <v>28</v>
      </c>
      <c r="C29" s="9">
        <f>ROUND(C27*(1+$C$8/100),2)</f>
        <v>105000</v>
      </c>
    </row>
    <row r="31" spans="1:11" x14ac:dyDescent="0.25">
      <c r="A31" t="s">
        <v>29</v>
      </c>
      <c r="C31" s="9">
        <f>C11+G24+C28</f>
        <v>50000</v>
      </c>
      <c r="D31" t="s">
        <v>30</v>
      </c>
    </row>
    <row r="33" spans="1:1" x14ac:dyDescent="0.25">
      <c r="A33" s="7" t="s">
        <v>31</v>
      </c>
    </row>
    <row r="34" spans="1:1" x14ac:dyDescent="0.25">
      <c r="A34" s="16" t="s">
        <v>32</v>
      </c>
    </row>
  </sheetData>
  <conditionalFormatting sqref="K14:K23">
    <cfRule type="expression" dxfId="0" priority="1">
      <formula>AND(K14&lt;&gt;"",K14&lt;&gt;"OK")</formula>
    </cfRule>
  </conditionalFormatting>
  <dataValidations count="1">
    <dataValidation type="list" sqref="C7" xr:uid="{00000000-0002-0000-0000-000000000000}">
      <formula1>"Before VAT,After VAT"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Progress bills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Mizarah progress bill template</dc:title>
  <dc:creator>Mizarah (mizarah.com)</dc:creator>
  <cp:lastModifiedBy>Muhammad Arslan</cp:lastModifiedBy>
  <dcterms:created xsi:type="dcterms:W3CDTF">2026-10-21T08:33:07Z</dcterms:created>
  <dcterms:modified xsi:type="dcterms:W3CDTF">2026-10-21T08:33:31Z</dcterms:modified>
</cp:coreProperties>
</file>